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filterPrivacy="1"/>
  <bookViews>
    <workbookView xWindow="0" yWindow="0" windowWidth="38400" windowHeight="176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7" i="1"/>
  <c r="B8" i="1"/>
  <c r="B9" i="1"/>
  <c r="B10" i="1"/>
  <c r="B11" i="1"/>
  <c r="B1" i="1" l="1"/>
  <c r="D9" i="1" l="1"/>
  <c r="D10" i="1"/>
  <c r="E10" i="1" s="1"/>
  <c r="F10" i="1" s="1"/>
  <c r="G10" i="1" s="1"/>
  <c r="D11" i="1"/>
  <c r="E11" i="1" s="1"/>
  <c r="F11" i="1" s="1"/>
  <c r="G11" i="1" s="1"/>
  <c r="D6" i="1"/>
  <c r="E6" i="1" s="1"/>
  <c r="F6" i="1" s="1"/>
  <c r="G6" i="1" s="1"/>
  <c r="B2" i="1"/>
  <c r="B3" i="1" s="1"/>
  <c r="D7" i="1"/>
  <c r="E7" i="1" s="1"/>
  <c r="F7" i="1" s="1"/>
  <c r="G7" i="1" s="1"/>
  <c r="D8" i="1"/>
  <c r="E8" i="1" s="1"/>
  <c r="F8" i="1" s="1"/>
  <c r="G8" i="1" s="1"/>
  <c r="E9" i="1"/>
  <c r="F9" i="1" s="1"/>
  <c r="G9" i="1" s="1"/>
</calcChain>
</file>

<file path=xl/sharedStrings.xml><?xml version="1.0" encoding="utf-8"?>
<sst xmlns="http://schemas.openxmlformats.org/spreadsheetml/2006/main" count="24" uniqueCount="24">
  <si>
    <t>100% Flow LB/Hr:</t>
  </si>
  <si>
    <t>100% Flow CC/Min:</t>
  </si>
  <si>
    <t>Theoretical Max HP Per Injector</t>
  </si>
  <si>
    <t>Theoretical Max HP All Injectors</t>
  </si>
  <si>
    <t>No Cylinders</t>
  </si>
  <si>
    <t>RPM</t>
  </si>
  <si>
    <t>INJ DC%</t>
  </si>
  <si>
    <t>INJ Pulse ms</t>
  </si>
  <si>
    <t>Approx HP</t>
  </si>
  <si>
    <t>Transmision Loss %</t>
  </si>
  <si>
    <t>Trans Loss</t>
  </si>
  <si>
    <t>HP After Trans Loss</t>
  </si>
  <si>
    <t>Torque Ft.Lb</t>
  </si>
  <si>
    <t>Naturally Aspirated:</t>
  </si>
  <si>
    <t>Gasoline – .45 to .50</t>
  </si>
  <si>
    <t>E85 – .63 to .70</t>
  </si>
  <si>
    <t>Methanol – .9 to 1.0</t>
  </si>
  <si>
    <t>Boosted or forced induction:</t>
  </si>
  <si>
    <t>Gasoline – .60 to .65</t>
  </si>
  <si>
    <t>E85 – .84 to .91</t>
  </si>
  <si>
    <t>Methanol – 1.80 to 2.0</t>
  </si>
  <si>
    <t>B.S.F.C</t>
  </si>
  <si>
    <t>Based on industry standards</t>
  </si>
  <si>
    <t>the Brake Specific Fuel Consumption for: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</si>
</sst>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0" fillId="0" borderId="0" xfId="0" applyFill="1"/>
    <xf numFmtId="2" fontId="0" fillId="0" borderId="0" xfId="0" applyNumberFormat="1" applyFill="1"/>
    <xf numFmtId="164" fontId="0" fillId="0" borderId="0" xfId="0" applyNumberFormat="1" applyFill="1"/>
    <xf numFmtId="0" fontId="0" fillId="2" borderId="0" xfId="0" applyFill="1"/>
    <xf numFmtId="0" fontId="3" fillId="0" borderId="0" xfId="0" applyFont="1"/>
    <xf numFmtId="0" fontId="0" fillId="0" borderId="0" xfId="0" applyFont="1"/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Dyno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Sheet1!$D$5</c:f>
              <c:strCache>
                <c:ptCount val="1"/>
                <c:pt idx="0">
                  <c:v>Approx HP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Sheet1!$A$6:$A$15</c15:sqref>
                  </c15:fullRef>
                </c:ext>
              </c:extLst>
              <c:f>Sheet1!$A$6:$A$11</c:f>
              <c:numCache>
                <c:formatCode>General</c:formatCode>
                <c:ptCount val="6"/>
                <c:pt idx="0">
                  <c:v>3500</c:v>
                </c:pt>
                <c:pt idx="1">
                  <c:v>4000</c:v>
                </c:pt>
                <c:pt idx="2">
                  <c:v>4500</c:v>
                </c:pt>
                <c:pt idx="3">
                  <c:v>5000</c:v>
                </c:pt>
                <c:pt idx="4">
                  <c:v>5500</c:v>
                </c:pt>
                <c:pt idx="5">
                  <c:v>5800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Sheet1!$F$6:$F$15</c15:sqref>
                  </c15:fullRef>
                </c:ext>
              </c:extLst>
              <c:f>Sheet1!$F$6:$F$11</c:f>
              <c:numCache>
                <c:formatCode>0.0</c:formatCode>
                <c:ptCount val="6"/>
                <c:pt idx="0">
                  <c:v>218.97107540162398</c:v>
                </c:pt>
                <c:pt idx="1">
                  <c:v>248.30600771558403</c:v>
                </c:pt>
                <c:pt idx="2">
                  <c:v>273.26097778543198</c:v>
                </c:pt>
                <c:pt idx="3">
                  <c:v>303.89367669024</c:v>
                </c:pt>
                <c:pt idx="4">
                  <c:v>345.28702357749597</c:v>
                </c:pt>
                <c:pt idx="5">
                  <c:v>361.61184581820481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60-42AD-B835-0FA8C0D3553E}"/>
            </c:ext>
          </c:extLst>
        </c:ser>
        <c:ser>
          <c:idx val="3"/>
          <c:order val="1"/>
          <c:tx>
            <c:strRef>
              <c:f>Sheet1!$G$5</c:f>
              <c:strCache>
                <c:ptCount val="1"/>
                <c:pt idx="0">
                  <c:v>Torque Ft.Lb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6"/>
              <c:pt idx="0">
                <c:v>3500</c:v>
              </c:pt>
              <c:pt idx="1">
                <c:v>4000</c:v>
              </c:pt>
              <c:pt idx="2">
                <c:v>4500</c:v>
              </c:pt>
              <c:pt idx="3">
                <c:v>5000</c:v>
              </c:pt>
              <c:pt idx="4">
                <c:v>5500</c:v>
              </c:pt>
              <c:pt idx="5">
                <c:v>5800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Sheet1!$G$6:$G$15</c15:sqref>
                  </c15:fullRef>
                </c:ext>
              </c:extLst>
              <c:f>Sheet1!$G$6:$G$11</c:f>
              <c:numCache>
                <c:formatCode>0.0</c:formatCode>
                <c:ptCount val="6"/>
                <c:pt idx="0">
                  <c:v>328.5888167035348</c:v>
                </c:pt>
                <c:pt idx="1">
                  <c:v>326.0328103506119</c:v>
                </c:pt>
                <c:pt idx="2">
                  <c:v>318.93279270360375</c:v>
                </c:pt>
                <c:pt idx="3">
                  <c:v>319.21679340948413</c:v>
                </c:pt>
                <c:pt idx="4">
                  <c:v>329.72481952705607</c:v>
                </c:pt>
                <c:pt idx="5">
                  <c:v>327.45281388001354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960-42AD-B835-0FA8C0D35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078784"/>
        <c:axId val="193080320"/>
      </c:lineChart>
      <c:catAx>
        <c:axId val="193078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080320"/>
        <c:crosses val="autoZero"/>
        <c:auto val="1"/>
        <c:lblAlgn val="ctr"/>
        <c:lblOffset val="100"/>
        <c:noMultiLvlLbl val="0"/>
      </c:catAx>
      <c:valAx>
        <c:axId val="193080320"/>
        <c:scaling>
          <c:orientation val="minMax"/>
        </c:scaling>
        <c:delete val="0"/>
        <c:axPos val="l"/>
        <c:majorGridlines>
          <c:spPr>
            <a:ln w="222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inorGridlines>
        <c:numFmt formatCode="0.0" sourceLinked="1"/>
        <c:majorTickMark val="out"/>
        <c:minorTickMark val="out"/>
        <c:tickLblPos val="nextTo"/>
        <c:spPr>
          <a:noFill/>
          <a:ln>
            <a:solidFill>
              <a:schemeClr val="bg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078784"/>
        <c:crosses val="autoZero"/>
        <c:crossBetween val="between"/>
        <c:majorUnit val="25"/>
        <c:min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paperSize="9" orientation="landscape" horizontalDpi="-1" verticalDpi="-1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28576</xdr:colOff>
      <xdr:row>0</xdr:row>
      <xdr:rowOff>38100</xdr:rowOff>
    </xdr:from>
    <xdr:to>
      <xdr:col>21</xdr:col>
      <xdr:colOff>581025</xdr:colOff>
      <xdr:row>31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B1" sqref="B1"/>
    </sheetView>
  </sheetViews>
  <sheetFormatPr defaultRowHeight="15" x14ac:dyDescent="0.25"/>
  <cols>
    <col min="1" max="1" width="25.5703125" bestFit="1" customWidth="1"/>
    <col min="2" max="2" width="14" customWidth="1"/>
    <col min="3" max="3" width="26.140625" bestFit="1" customWidth="1"/>
    <col min="4" max="4" width="10.140625" customWidth="1"/>
    <col min="5" max="5" width="10" customWidth="1"/>
    <col min="6" max="6" width="18" bestFit="1" customWidth="1"/>
    <col min="7" max="7" width="13.7109375" bestFit="1" customWidth="1"/>
    <col min="8" max="8" width="12.5703125" bestFit="1" customWidth="1"/>
  </cols>
  <sheetData>
    <row r="1" spans="1:7" x14ac:dyDescent="0.25">
      <c r="A1" s="3" t="s">
        <v>0</v>
      </c>
      <c r="B1" s="4">
        <f>D1*0.095200014</f>
        <v>81.110411928000005</v>
      </c>
      <c r="C1" s="1" t="s">
        <v>1</v>
      </c>
      <c r="D1" s="2">
        <v>852</v>
      </c>
    </row>
    <row r="2" spans="1:7" x14ac:dyDescent="0.25">
      <c r="A2" s="5" t="s">
        <v>2</v>
      </c>
      <c r="B2" s="6">
        <f>B1/D4</f>
        <v>135.18401988000002</v>
      </c>
      <c r="C2" s="1" t="s">
        <v>4</v>
      </c>
      <c r="D2" s="2">
        <v>6</v>
      </c>
    </row>
    <row r="3" spans="1:7" x14ac:dyDescent="0.25">
      <c r="A3" s="5" t="s">
        <v>3</v>
      </c>
      <c r="B3" s="6">
        <f>B2*D2</f>
        <v>811.10411928000008</v>
      </c>
      <c r="C3" s="1" t="s">
        <v>9</v>
      </c>
      <c r="D3" s="2">
        <v>20</v>
      </c>
    </row>
    <row r="4" spans="1:7" x14ac:dyDescent="0.25">
      <c r="A4" s="7"/>
      <c r="B4" s="7"/>
      <c r="C4" s="1" t="s">
        <v>21</v>
      </c>
      <c r="D4" s="2">
        <v>0.6</v>
      </c>
    </row>
    <row r="5" spans="1:7" x14ac:dyDescent="0.25">
      <c r="A5" s="7" t="s">
        <v>5</v>
      </c>
      <c r="B5" s="7" t="s">
        <v>6</v>
      </c>
      <c r="C5" s="3" t="s">
        <v>7</v>
      </c>
      <c r="D5" s="7" t="s">
        <v>8</v>
      </c>
      <c r="E5" s="7" t="s">
        <v>10</v>
      </c>
      <c r="F5" s="7" t="s">
        <v>11</v>
      </c>
      <c r="G5" s="7" t="s">
        <v>12</v>
      </c>
    </row>
    <row r="6" spans="1:7" x14ac:dyDescent="0.25">
      <c r="A6" s="10">
        <v>3500</v>
      </c>
      <c r="B6" s="8">
        <f>A6*C6/ 1200</f>
        <v>33.74583333333333</v>
      </c>
      <c r="C6" s="2">
        <v>11.57</v>
      </c>
      <c r="D6" s="9">
        <f>(($B$1/$D$4*$D$2)/100*B6)</f>
        <v>273.71384425202996</v>
      </c>
      <c r="E6" s="9">
        <f t="shared" ref="E6:E13" si="0">D6/100*$D$3</f>
        <v>54.742768850405987</v>
      </c>
      <c r="F6" s="9">
        <f>D6-E6</f>
        <v>218.97107540162398</v>
      </c>
      <c r="G6" s="9">
        <f t="shared" ref="G6:G13" si="1">(F6*33000)/(6.28318530718*A6)</f>
        <v>328.5888167035348</v>
      </c>
    </row>
    <row r="7" spans="1:7" x14ac:dyDescent="0.25">
      <c r="A7" s="10">
        <v>4000</v>
      </c>
      <c r="B7" s="8">
        <f t="shared" ref="B7:B13" si="2">A7*C7/ 1200</f>
        <v>38.266666666666666</v>
      </c>
      <c r="C7" s="2">
        <v>11.48</v>
      </c>
      <c r="D7" s="9">
        <f t="shared" ref="D7:D13" si="3">(($B$1/$D$4*$D$2)/100*B7)</f>
        <v>310.38250964448002</v>
      </c>
      <c r="E7" s="9">
        <f t="shared" si="0"/>
        <v>62.076501928896008</v>
      </c>
      <c r="F7" s="9">
        <f t="shared" ref="F7:F13" si="4">D7-E7</f>
        <v>248.30600771558403</v>
      </c>
      <c r="G7" s="9">
        <f t="shared" si="1"/>
        <v>326.0328103506119</v>
      </c>
    </row>
    <row r="8" spans="1:7" x14ac:dyDescent="0.25">
      <c r="A8" s="10">
        <v>4500</v>
      </c>
      <c r="B8" s="8">
        <f t="shared" si="2"/>
        <v>42.112499999999997</v>
      </c>
      <c r="C8" s="2">
        <v>11.23</v>
      </c>
      <c r="D8" s="9">
        <f t="shared" si="3"/>
        <v>341.57622223178998</v>
      </c>
      <c r="E8" s="9">
        <f t="shared" si="0"/>
        <v>68.315244446358008</v>
      </c>
      <c r="F8" s="9">
        <f t="shared" si="4"/>
        <v>273.26097778543198</v>
      </c>
      <c r="G8" s="9">
        <f t="shared" si="1"/>
        <v>318.93279270360375</v>
      </c>
    </row>
    <row r="9" spans="1:7" x14ac:dyDescent="0.25">
      <c r="A9" s="10">
        <v>5000</v>
      </c>
      <c r="B9" s="8">
        <f t="shared" si="2"/>
        <v>46.833333333333336</v>
      </c>
      <c r="C9" s="2">
        <v>11.24</v>
      </c>
      <c r="D9" s="9">
        <f t="shared" si="3"/>
        <v>379.8670958628</v>
      </c>
      <c r="E9" s="9">
        <f t="shared" si="0"/>
        <v>75.97341917256</v>
      </c>
      <c r="F9" s="9">
        <f t="shared" si="4"/>
        <v>303.89367669024</v>
      </c>
      <c r="G9" s="9">
        <f t="shared" si="1"/>
        <v>319.21679340948413</v>
      </c>
    </row>
    <row r="10" spans="1:7" x14ac:dyDescent="0.25">
      <c r="A10" s="10">
        <v>5500</v>
      </c>
      <c r="B10" s="8">
        <f t="shared" si="2"/>
        <v>53.212499999999999</v>
      </c>
      <c r="C10" s="2">
        <v>11.61</v>
      </c>
      <c r="D10" s="9">
        <f t="shared" si="3"/>
        <v>431.60877947186998</v>
      </c>
      <c r="E10" s="9">
        <f t="shared" si="0"/>
        <v>86.321755894374007</v>
      </c>
      <c r="F10" s="9">
        <f t="shared" si="4"/>
        <v>345.28702357749597</v>
      </c>
      <c r="G10" s="9">
        <f t="shared" si="1"/>
        <v>329.72481952705607</v>
      </c>
    </row>
    <row r="11" spans="1:7" x14ac:dyDescent="0.25">
      <c r="A11" s="10">
        <v>5800</v>
      </c>
      <c r="B11" s="8">
        <f t="shared" si="2"/>
        <v>55.728333333333332</v>
      </c>
      <c r="C11" s="2">
        <v>11.53</v>
      </c>
      <c r="D11" s="9">
        <f t="shared" si="3"/>
        <v>452.014807272756</v>
      </c>
      <c r="E11" s="9">
        <f t="shared" si="0"/>
        <v>90.402961454551189</v>
      </c>
      <c r="F11" s="9">
        <f t="shared" si="4"/>
        <v>361.61184581820481</v>
      </c>
      <c r="G11" s="9">
        <f t="shared" si="1"/>
        <v>327.45281388001354</v>
      </c>
    </row>
    <row r="12" spans="1:7" x14ac:dyDescent="0.25">
      <c r="A12" s="10"/>
      <c r="B12" s="8"/>
      <c r="C12" s="2"/>
      <c r="D12" s="9"/>
      <c r="E12" s="9"/>
      <c r="F12" s="9"/>
      <c r="G12" s="9"/>
    </row>
    <row r="13" spans="1:7" x14ac:dyDescent="0.25">
      <c r="A13" s="10"/>
      <c r="B13" s="8"/>
      <c r="C13" s="2"/>
      <c r="D13" s="9"/>
      <c r="E13" s="9"/>
      <c r="F13" s="9"/>
      <c r="G13" s="9"/>
    </row>
    <row r="16" spans="1:7" x14ac:dyDescent="0.25">
      <c r="A16" s="12" t="s">
        <v>22</v>
      </c>
      <c r="B16" s="12"/>
      <c r="C16" s="12" t="s">
        <v>13</v>
      </c>
      <c r="D16" s="12" t="s">
        <v>17</v>
      </c>
      <c r="E16" s="12"/>
      <c r="F16" s="11"/>
    </row>
    <row r="17" spans="1:6" x14ac:dyDescent="0.25">
      <c r="A17" s="12" t="s">
        <v>23</v>
      </c>
      <c r="B17" s="12"/>
      <c r="C17" s="12" t="s">
        <v>14</v>
      </c>
      <c r="D17" s="12" t="s">
        <v>18</v>
      </c>
      <c r="E17" s="12"/>
      <c r="F17" s="11"/>
    </row>
    <row r="18" spans="1:6" x14ac:dyDescent="0.25">
      <c r="A18" s="12"/>
      <c r="B18" s="13"/>
      <c r="C18" s="12" t="s">
        <v>15</v>
      </c>
      <c r="D18" s="12" t="s">
        <v>19</v>
      </c>
      <c r="E18" s="12"/>
      <c r="F18" s="11"/>
    </row>
    <row r="19" spans="1:6" x14ac:dyDescent="0.25">
      <c r="A19" s="12"/>
      <c r="B19" s="12"/>
      <c r="C19" s="12" t="s">
        <v>16</v>
      </c>
      <c r="D19" s="12" t="s">
        <v>20</v>
      </c>
      <c r="E19" s="12"/>
      <c r="F19" s="11"/>
    </row>
  </sheetData>
  <pageMargins left="0.7" right="0.7" top="0.75" bottom="0.75" header="0.3" footer="0.3"/>
  <pageSetup paperSize="9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2017-12-26T10:55:03Z</dcterms:modified>
</cp:coreProperties>
</file>