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240" yWindow="120" windowWidth="24795" windowHeight="11760"/>
  </bookViews>
  <sheets>
    <sheet name="PE AFR" sheetId="1" r:id="rId1"/>
    <sheet name="PE Spark" sheetId="2" r:id="rId2"/>
  </sheets>
  <calcPr calcId="125725"/>
</workbook>
</file>

<file path=xl/calcChain.xml><?xml version="1.0" encoding="utf-8"?>
<calcChain xmlns="http://schemas.openxmlformats.org/spreadsheetml/2006/main">
  <c r="C37" i="2"/>
  <c r="C36"/>
  <c r="C35"/>
  <c r="C34"/>
  <c r="C33"/>
  <c r="C32"/>
  <c r="C31"/>
  <c r="C30"/>
  <c r="C26"/>
  <c r="C25"/>
  <c r="C24"/>
  <c r="C23"/>
  <c r="C22"/>
  <c r="C21"/>
  <c r="C20"/>
  <c r="C19"/>
  <c r="C15"/>
  <c r="Q14" s="1"/>
  <c r="C14"/>
  <c r="P14" s="1"/>
  <c r="C13"/>
  <c r="O14" s="1"/>
  <c r="C12"/>
  <c r="N14" s="1"/>
  <c r="C11"/>
  <c r="M14" s="1"/>
  <c r="C10"/>
  <c r="L14" s="1"/>
  <c r="C9"/>
  <c r="K14" s="1"/>
  <c r="C8"/>
  <c r="J14" s="1"/>
  <c r="C7"/>
  <c r="I13" s="1"/>
  <c r="C60" i="1"/>
  <c r="C59"/>
  <c r="C58"/>
  <c r="C57"/>
  <c r="C56"/>
  <c r="C55"/>
  <c r="C54"/>
  <c r="C53"/>
  <c r="C52"/>
  <c r="C48"/>
  <c r="C47"/>
  <c r="C46"/>
  <c r="C45"/>
  <c r="C44"/>
  <c r="C43"/>
  <c r="C42"/>
  <c r="C41"/>
  <c r="C37"/>
  <c r="C36"/>
  <c r="C35"/>
  <c r="C34"/>
  <c r="C33"/>
  <c r="C32"/>
  <c r="C31"/>
  <c r="C30"/>
  <c r="C29"/>
  <c r="C28"/>
  <c r="C27"/>
  <c r="C26"/>
  <c r="C25"/>
  <c r="C24"/>
  <c r="C23"/>
  <c r="C22"/>
  <c r="C21"/>
  <c r="C17"/>
  <c r="C16"/>
  <c r="C15"/>
  <c r="C14"/>
  <c r="C13"/>
  <c r="C12"/>
  <c r="C11"/>
  <c r="C10"/>
  <c r="C9"/>
  <c r="X16"/>
  <c r="W16"/>
  <c r="V16"/>
  <c r="U16"/>
  <c r="T16"/>
  <c r="S16"/>
  <c r="R16"/>
  <c r="Q16"/>
  <c r="P16"/>
  <c r="O16"/>
  <c r="N16"/>
  <c r="M16"/>
  <c r="L16"/>
  <c r="K16"/>
  <c r="J16"/>
  <c r="I16"/>
  <c r="H16"/>
  <c r="X15"/>
  <c r="W15"/>
  <c r="V15"/>
  <c r="U15"/>
  <c r="T15"/>
  <c r="S15"/>
  <c r="R15"/>
  <c r="Q15"/>
  <c r="P15"/>
  <c r="O15"/>
  <c r="N15"/>
  <c r="M15"/>
  <c r="L15"/>
  <c r="K15"/>
  <c r="J15"/>
  <c r="I15"/>
  <c r="H15"/>
  <c r="X14"/>
  <c r="W14"/>
  <c r="V14"/>
  <c r="U14"/>
  <c r="T14"/>
  <c r="S14"/>
  <c r="R14"/>
  <c r="Q14"/>
  <c r="P14"/>
  <c r="O14"/>
  <c r="N14"/>
  <c r="M14"/>
  <c r="L14"/>
  <c r="K14"/>
  <c r="J14"/>
  <c r="I14"/>
  <c r="H14"/>
  <c r="X13"/>
  <c r="W13"/>
  <c r="V13"/>
  <c r="U13"/>
  <c r="T13"/>
  <c r="S13"/>
  <c r="R13"/>
  <c r="Q13"/>
  <c r="P13"/>
  <c r="O13"/>
  <c r="N13"/>
  <c r="M13"/>
  <c r="L13"/>
  <c r="K13"/>
  <c r="J13"/>
  <c r="I13"/>
  <c r="H13"/>
  <c r="X12"/>
  <c r="W12"/>
  <c r="V12"/>
  <c r="U12"/>
  <c r="T12"/>
  <c r="S12"/>
  <c r="R12"/>
  <c r="Q12"/>
  <c r="P12"/>
  <c r="O12"/>
  <c r="N12"/>
  <c r="M12"/>
  <c r="L12"/>
  <c r="K12"/>
  <c r="J12"/>
  <c r="I12"/>
  <c r="H12"/>
  <c r="X11"/>
  <c r="W11"/>
  <c r="V11"/>
  <c r="U11"/>
  <c r="T11"/>
  <c r="S11"/>
  <c r="R11"/>
  <c r="Q11"/>
  <c r="P11"/>
  <c r="O11"/>
  <c r="N11"/>
  <c r="M11"/>
  <c r="L11"/>
  <c r="K11"/>
  <c r="J11"/>
  <c r="I11"/>
  <c r="H11"/>
  <c r="X10"/>
  <c r="W10"/>
  <c r="V10"/>
  <c r="U10"/>
  <c r="T10"/>
  <c r="S10"/>
  <c r="R10"/>
  <c r="Q10"/>
  <c r="P10"/>
  <c r="O10"/>
  <c r="N10"/>
  <c r="M10"/>
  <c r="L10"/>
  <c r="K10"/>
  <c r="J10"/>
  <c r="I10"/>
  <c r="H10"/>
  <c r="X9"/>
  <c r="W9"/>
  <c r="V9"/>
  <c r="U9"/>
  <c r="T9"/>
  <c r="S9"/>
  <c r="R9"/>
  <c r="Q9"/>
  <c r="P9"/>
  <c r="O9"/>
  <c r="N9"/>
  <c r="M9"/>
  <c r="L9"/>
  <c r="K9"/>
  <c r="J9"/>
  <c r="I9"/>
  <c r="H9"/>
  <c r="K7" i="2" l="1"/>
  <c r="M7"/>
  <c r="O7"/>
  <c r="Q7"/>
  <c r="K8"/>
  <c r="M8"/>
  <c r="O8"/>
  <c r="Q8"/>
  <c r="K9"/>
  <c r="M9"/>
  <c r="O9"/>
  <c r="Q9"/>
  <c r="K10"/>
  <c r="M10"/>
  <c r="O10"/>
  <c r="Q10"/>
  <c r="K11"/>
  <c r="M11"/>
  <c r="O11"/>
  <c r="Q11"/>
  <c r="K12"/>
  <c r="M12"/>
  <c r="O12"/>
  <c r="Q12"/>
  <c r="K13"/>
  <c r="M13"/>
  <c r="O13"/>
  <c r="Q13"/>
  <c r="J7"/>
  <c r="L7"/>
  <c r="N7"/>
  <c r="P7"/>
  <c r="J8"/>
  <c r="L8"/>
  <c r="N8"/>
  <c r="P8"/>
  <c r="J9"/>
  <c r="L9"/>
  <c r="N9"/>
  <c r="P9"/>
  <c r="J10"/>
  <c r="L10"/>
  <c r="N10"/>
  <c r="P10"/>
  <c r="J11"/>
  <c r="L11"/>
  <c r="N11"/>
  <c r="P11"/>
  <c r="J12"/>
  <c r="L12"/>
  <c r="N12"/>
  <c r="P12"/>
  <c r="J13"/>
  <c r="L13"/>
  <c r="N13"/>
  <c r="P13"/>
  <c r="I8"/>
  <c r="I10"/>
  <c r="I12"/>
  <c r="I14"/>
  <c r="I7"/>
  <c r="I9"/>
  <c r="I11"/>
</calcChain>
</file>

<file path=xl/sharedStrings.xml><?xml version="1.0" encoding="utf-8"?>
<sst xmlns="http://schemas.openxmlformats.org/spreadsheetml/2006/main" count="117" uniqueCount="47">
  <si>
    <t>[sec]</t>
  </si>
  <si>
    <t>[rpm]</t>
  </si>
  <si>
    <t>Deg C</t>
  </si>
  <si>
    <t>%TPS</t>
  </si>
  <si>
    <t>Time in Power Enrichment (seconds)</t>
  </si>
  <si>
    <t>Engine RPM</t>
  </si>
  <si>
    <t>NOTE: ONLY CHANGE VALUES IN RED</t>
  </si>
  <si>
    <t>Time in Power Enrichment</t>
  </si>
  <si>
    <t>Coolant Temp</t>
  </si>
  <si>
    <t>HEX</t>
  </si>
  <si>
    <t>NOTE: You Must Click "Calculate PE AFR" button to update standalone results.</t>
  </si>
  <si>
    <t>STANDALONE RESULTS</t>
  </si>
  <si>
    <t xml:space="preserve">PE Multiplier TPS% </t>
  </si>
  <si>
    <t>PE Multiplier RPM</t>
  </si>
  <si>
    <t>PE Multiplier Time</t>
  </si>
  <si>
    <t>PE AFR Vs (Coolant) Base Value</t>
  </si>
  <si>
    <t>64</t>
  </si>
  <si>
    <t>Seconds</t>
  </si>
  <si>
    <t>degrees C</t>
  </si>
  <si>
    <t>RPM</t>
  </si>
  <si>
    <t>80</t>
  </si>
  <si>
    <t>Dec</t>
  </si>
  <si>
    <t>Hex</t>
  </si>
  <si>
    <t>TPS%</t>
  </si>
  <si>
    <t>PE Spark Correction Vs Time - Base Value</t>
  </si>
  <si>
    <t>78</t>
  </si>
  <si>
    <t>20</t>
  </si>
  <si>
    <t>40</t>
  </si>
  <si>
    <t>00</t>
  </si>
  <si>
    <t>All Values in this Example from Holden V6 SC bin DARC</t>
  </si>
  <si>
    <t>7E</t>
  </si>
  <si>
    <t>75</t>
  </si>
  <si>
    <t>7B</t>
  </si>
  <si>
    <t>86</t>
  </si>
  <si>
    <t>8D</t>
  </si>
  <si>
    <t>90</t>
  </si>
  <si>
    <t>93</t>
  </si>
  <si>
    <t>04</t>
  </si>
  <si>
    <t>05</t>
  </si>
  <si>
    <t>06</t>
  </si>
  <si>
    <t>07</t>
  </si>
  <si>
    <t>PE RPM VS Spark Correction Multiplier (Positive Base Value)</t>
  </si>
  <si>
    <t>PE RPM VS Spark Correction Multiplier (Negative Base Value)</t>
  </si>
  <si>
    <t>Refer www.delcohacking.net for xdf and details</t>
  </si>
  <si>
    <t>Power Enrichment Spark Correction $A5</t>
  </si>
  <si>
    <t>Power Enrichment Air/Fuel Ratio $A5</t>
  </si>
  <si>
    <t>NOTE:  There are other terms that affect the PE AFR, use above as a GUIDE ONLY!!!!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</si>
</sst>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 val="double"/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/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2" fillId="0" borderId="0" xfId="0" applyNumberFormat="1" applyFont="1"/>
    <xf numFmtId="164" fontId="2" fillId="0" borderId="0" xfId="0" applyNumberFormat="1" applyFont="1"/>
    <xf numFmtId="165" fontId="0" fillId="0" borderId="0" xfId="0" applyNumberFormat="1" applyAlignment="1">
      <alignment horizontal="center"/>
    </xf>
    <xf numFmtId="2" fontId="4" fillId="0" borderId="0" xfId="0" applyNumberFormat="1" applyFont="1"/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9" fontId="6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</cellXfs>
  <cellStyles count="1">
    <cellStyle name="Normal" xfId="0" builtinId="0"/>
  </cellStyles>
  <dxfs count="2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0"/>
  <sheetViews>
    <sheetView tabSelected="1" workbookViewId="0">
      <selection activeCell="F19" sqref="F19"/>
    </sheetView>
  </sheetViews>
  <sheetFormatPr defaultRowHeight="15"/>
  <cols>
    <col min="1" max="1" width="9.140625" style="33"/>
    <col min="2" max="2" width="9.28515625" style="34" customWidth="1"/>
    <col min="3" max="3" width="11.42578125" style="33" bestFit="1" customWidth="1"/>
    <col min="4" max="4" width="8.42578125" style="33" bestFit="1" customWidth="1"/>
    <col min="5" max="5" width="9.140625" style="33"/>
    <col min="6" max="6" width="6" style="33" bestFit="1" customWidth="1"/>
    <col min="7" max="7" width="7" style="33" bestFit="1" customWidth="1"/>
    <col min="8" max="24" width="6.7109375" style="33" customWidth="1"/>
    <col min="25" max="16384" width="9.140625" style="33"/>
  </cols>
  <sheetData>
    <row r="1" spans="1:24" ht="36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>
      <c r="A2" s="31" t="s">
        <v>29</v>
      </c>
      <c r="C2" s="30"/>
      <c r="D2" s="30"/>
    </row>
    <row r="3" spans="1:24">
      <c r="C3" s="60"/>
      <c r="D3" s="60"/>
      <c r="E3" s="35"/>
      <c r="F3" s="35"/>
    </row>
    <row r="4" spans="1:24">
      <c r="C4" s="60"/>
      <c r="D4" s="60"/>
      <c r="E4" s="35"/>
      <c r="F4" s="35"/>
      <c r="G4" s="36"/>
    </row>
    <row r="5" spans="1:24">
      <c r="C5" s="2"/>
      <c r="D5" s="2"/>
      <c r="F5" s="4" t="s">
        <v>3</v>
      </c>
      <c r="G5" s="3">
        <v>100</v>
      </c>
      <c r="I5" s="9" t="s">
        <v>6</v>
      </c>
    </row>
    <row r="6" spans="1:24" ht="15.75" thickBot="1">
      <c r="C6" s="60"/>
      <c r="D6" s="60"/>
      <c r="F6" s="4" t="s">
        <v>2</v>
      </c>
      <c r="G6" s="3">
        <v>104</v>
      </c>
    </row>
    <row r="7" spans="1:24">
      <c r="B7" s="37" t="s">
        <v>15</v>
      </c>
      <c r="C7" s="34"/>
      <c r="D7" s="34"/>
      <c r="E7" s="35"/>
      <c r="F7" s="35"/>
      <c r="H7" s="62" t="s">
        <v>4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1:24" ht="15.75" thickBot="1">
      <c r="B8" s="36" t="s">
        <v>18</v>
      </c>
      <c r="C8" s="38" t="s">
        <v>21</v>
      </c>
      <c r="D8" s="36" t="s">
        <v>9</v>
      </c>
      <c r="E8" s="35"/>
      <c r="F8" s="35"/>
      <c r="G8" s="39"/>
      <c r="H8" s="40">
        <v>0</v>
      </c>
      <c r="I8" s="41">
        <v>1.6</v>
      </c>
      <c r="J8" s="41">
        <v>3.2</v>
      </c>
      <c r="K8" s="41">
        <v>4.8</v>
      </c>
      <c r="L8" s="41">
        <v>6.4</v>
      </c>
      <c r="M8" s="41">
        <v>8</v>
      </c>
      <c r="N8" s="41">
        <v>9.6</v>
      </c>
      <c r="O8" s="41">
        <v>11.2</v>
      </c>
      <c r="P8" s="41">
        <v>12.8</v>
      </c>
      <c r="Q8" s="41">
        <v>14.4</v>
      </c>
      <c r="R8" s="41">
        <v>16</v>
      </c>
      <c r="S8" s="41">
        <v>17.600000000000001</v>
      </c>
      <c r="T8" s="41">
        <v>19.2</v>
      </c>
      <c r="U8" s="41">
        <v>20.8</v>
      </c>
      <c r="V8" s="41">
        <v>22.4</v>
      </c>
      <c r="W8" s="41">
        <v>24</v>
      </c>
      <c r="X8" s="42">
        <v>25.6</v>
      </c>
    </row>
    <row r="9" spans="1:24">
      <c r="B9" s="43">
        <v>-40</v>
      </c>
      <c r="C9" s="38">
        <f>1638.4/HEX2DEC(D9)</f>
        <v>13.003174603174603</v>
      </c>
      <c r="D9" s="32" t="s">
        <v>30</v>
      </c>
      <c r="E9" s="35"/>
      <c r="F9" s="65" t="s">
        <v>5</v>
      </c>
      <c r="G9" s="44">
        <v>800</v>
      </c>
      <c r="H9" s="45">
        <f t="shared" ref="H9:Q16" si="0">+VLOOKUP($G$6,$B$9:$C$17,2,FALSE)/((VLOOKUP($G9,$B$41:$C$48,2,FALSE)+VLOOKUP($G$5,$B$52:$C$60,2,FALSE))*VLOOKUP(H$8,$B$21:$C$37,2,FALSE))</f>
        <v>12.62964167419452</v>
      </c>
      <c r="I9" s="46">
        <f t="shared" si="0"/>
        <v>12.62964167419452</v>
      </c>
      <c r="J9" s="46">
        <f t="shared" si="0"/>
        <v>12.62964167419452</v>
      </c>
      <c r="K9" s="46">
        <f t="shared" si="0"/>
        <v>12.62964167419452</v>
      </c>
      <c r="L9" s="46">
        <f t="shared" si="0"/>
        <v>12.62964167419452</v>
      </c>
      <c r="M9" s="46">
        <f t="shared" si="0"/>
        <v>12.62964167419452</v>
      </c>
      <c r="N9" s="46">
        <f t="shared" si="0"/>
        <v>12.064135330573869</v>
      </c>
      <c r="O9" s="46">
        <f t="shared" si="0"/>
        <v>12.064135330573869</v>
      </c>
      <c r="P9" s="46">
        <f t="shared" si="0"/>
        <v>12.064135330573869</v>
      </c>
      <c r="Q9" s="46">
        <f t="shared" si="0"/>
        <v>12.064135330573869</v>
      </c>
      <c r="R9" s="46">
        <f t="shared" ref="R9:X16" si="1">+VLOOKUP($G$6,$B$9:$C$17,2,FALSE)/((VLOOKUP($G9,$B$41:$C$48,2,FALSE)+VLOOKUP($G$5,$B$52:$C$60,2,FALSE))*VLOOKUP(R$8,$B$21:$C$37,2,FALSE))</f>
        <v>12.064135330573869</v>
      </c>
      <c r="S9" s="46">
        <f t="shared" si="1"/>
        <v>11.465206626219139</v>
      </c>
      <c r="T9" s="46">
        <f t="shared" si="1"/>
        <v>11.465206626219139</v>
      </c>
      <c r="U9" s="46">
        <f t="shared" si="1"/>
        <v>11.465206626219139</v>
      </c>
      <c r="V9" s="46">
        <f t="shared" si="1"/>
        <v>11.465206626219139</v>
      </c>
      <c r="W9" s="46">
        <f t="shared" si="1"/>
        <v>11.465206626219139</v>
      </c>
      <c r="X9" s="47">
        <f t="shared" si="1"/>
        <v>11.465206626219139</v>
      </c>
    </row>
    <row r="10" spans="1:24">
      <c r="B10" s="43">
        <v>-16</v>
      </c>
      <c r="C10" s="38">
        <f t="shared" ref="C10:C17" si="2">1638.4/HEX2DEC(D10)</f>
        <v>14.003418803418803</v>
      </c>
      <c r="D10" s="32" t="s">
        <v>31</v>
      </c>
      <c r="E10" s="35"/>
      <c r="F10" s="66"/>
      <c r="G10" s="48">
        <v>1600</v>
      </c>
      <c r="H10" s="49">
        <f t="shared" si="0"/>
        <v>12.62964167419452</v>
      </c>
      <c r="I10" s="50">
        <f t="shared" si="0"/>
        <v>12.62964167419452</v>
      </c>
      <c r="J10" s="50">
        <f t="shared" si="0"/>
        <v>12.62964167419452</v>
      </c>
      <c r="K10" s="50">
        <f t="shared" si="0"/>
        <v>12.62964167419452</v>
      </c>
      <c r="L10" s="50">
        <f t="shared" si="0"/>
        <v>12.62964167419452</v>
      </c>
      <c r="M10" s="50">
        <f t="shared" si="0"/>
        <v>12.62964167419452</v>
      </c>
      <c r="N10" s="50">
        <f t="shared" si="0"/>
        <v>12.064135330573869</v>
      </c>
      <c r="O10" s="50">
        <f t="shared" si="0"/>
        <v>12.064135330573869</v>
      </c>
      <c r="P10" s="50">
        <f t="shared" si="0"/>
        <v>12.064135330573869</v>
      </c>
      <c r="Q10" s="50">
        <f t="shared" si="0"/>
        <v>12.064135330573869</v>
      </c>
      <c r="R10" s="50">
        <f t="shared" si="1"/>
        <v>12.064135330573869</v>
      </c>
      <c r="S10" s="50">
        <f t="shared" si="1"/>
        <v>11.465206626219139</v>
      </c>
      <c r="T10" s="50">
        <f t="shared" si="1"/>
        <v>11.465206626219139</v>
      </c>
      <c r="U10" s="50">
        <f t="shared" si="1"/>
        <v>11.465206626219139</v>
      </c>
      <c r="V10" s="50">
        <f t="shared" si="1"/>
        <v>11.465206626219139</v>
      </c>
      <c r="W10" s="50">
        <f t="shared" si="1"/>
        <v>11.465206626219139</v>
      </c>
      <c r="X10" s="51">
        <f t="shared" si="1"/>
        <v>11.465206626219139</v>
      </c>
    </row>
    <row r="11" spans="1:24">
      <c r="B11" s="43">
        <v>8</v>
      </c>
      <c r="C11" s="38">
        <f t="shared" si="2"/>
        <v>14.003418803418803</v>
      </c>
      <c r="D11" s="32" t="s">
        <v>31</v>
      </c>
      <c r="F11" s="66"/>
      <c r="G11" s="48">
        <v>2400</v>
      </c>
      <c r="H11" s="49">
        <f t="shared" si="0"/>
        <v>12.092210113590498</v>
      </c>
      <c r="I11" s="50">
        <f t="shared" si="0"/>
        <v>12.092210113590498</v>
      </c>
      <c r="J11" s="50">
        <f t="shared" si="0"/>
        <v>12.092210113590498</v>
      </c>
      <c r="K11" s="50">
        <f t="shared" si="0"/>
        <v>12.092210113590498</v>
      </c>
      <c r="L11" s="50">
        <f t="shared" si="0"/>
        <v>12.092210113590498</v>
      </c>
      <c r="M11" s="50">
        <f t="shared" si="0"/>
        <v>12.092210113590498</v>
      </c>
      <c r="N11" s="50">
        <f t="shared" si="0"/>
        <v>11.550767869698387</v>
      </c>
      <c r="O11" s="50">
        <f t="shared" si="0"/>
        <v>11.550767869698387</v>
      </c>
      <c r="P11" s="50">
        <f t="shared" si="0"/>
        <v>11.550767869698387</v>
      </c>
      <c r="Q11" s="50">
        <f t="shared" si="0"/>
        <v>11.550767869698387</v>
      </c>
      <c r="R11" s="50">
        <f t="shared" si="1"/>
        <v>11.550767869698387</v>
      </c>
      <c r="S11" s="50">
        <f t="shared" si="1"/>
        <v>10.977325493188538</v>
      </c>
      <c r="T11" s="50">
        <f t="shared" si="1"/>
        <v>10.977325493188538</v>
      </c>
      <c r="U11" s="50">
        <f t="shared" si="1"/>
        <v>10.977325493188538</v>
      </c>
      <c r="V11" s="50">
        <f t="shared" si="1"/>
        <v>10.977325493188538</v>
      </c>
      <c r="W11" s="50">
        <f t="shared" si="1"/>
        <v>10.977325493188538</v>
      </c>
      <c r="X11" s="51">
        <f t="shared" si="1"/>
        <v>10.977325493188538</v>
      </c>
    </row>
    <row r="12" spans="1:24">
      <c r="B12" s="43">
        <v>32</v>
      </c>
      <c r="C12" s="38">
        <f t="shared" si="2"/>
        <v>14.003418803418803</v>
      </c>
      <c r="D12" s="32" t="s">
        <v>31</v>
      </c>
      <c r="E12" s="35"/>
      <c r="F12" s="66"/>
      <c r="G12" s="48">
        <v>3200</v>
      </c>
      <c r="H12" s="49">
        <f t="shared" si="0"/>
        <v>12.092210113590498</v>
      </c>
      <c r="I12" s="50">
        <f t="shared" si="0"/>
        <v>12.092210113590498</v>
      </c>
      <c r="J12" s="50">
        <f t="shared" si="0"/>
        <v>12.092210113590498</v>
      </c>
      <c r="K12" s="50">
        <f t="shared" si="0"/>
        <v>12.092210113590498</v>
      </c>
      <c r="L12" s="50">
        <f t="shared" si="0"/>
        <v>12.092210113590498</v>
      </c>
      <c r="M12" s="50">
        <f t="shared" si="0"/>
        <v>12.092210113590498</v>
      </c>
      <c r="N12" s="50">
        <f t="shared" si="0"/>
        <v>11.550767869698387</v>
      </c>
      <c r="O12" s="50">
        <f t="shared" si="0"/>
        <v>11.550767869698387</v>
      </c>
      <c r="P12" s="50">
        <f t="shared" si="0"/>
        <v>11.550767869698387</v>
      </c>
      <c r="Q12" s="50">
        <f t="shared" si="0"/>
        <v>11.550767869698387</v>
      </c>
      <c r="R12" s="50">
        <f t="shared" si="1"/>
        <v>11.550767869698387</v>
      </c>
      <c r="S12" s="50">
        <f t="shared" si="1"/>
        <v>10.977325493188538</v>
      </c>
      <c r="T12" s="50">
        <f t="shared" si="1"/>
        <v>10.977325493188538</v>
      </c>
      <c r="U12" s="50">
        <f t="shared" si="1"/>
        <v>10.977325493188538</v>
      </c>
      <c r="V12" s="50">
        <f t="shared" si="1"/>
        <v>10.977325493188538</v>
      </c>
      <c r="W12" s="50">
        <f t="shared" si="1"/>
        <v>10.977325493188538</v>
      </c>
      <c r="X12" s="51">
        <f t="shared" si="1"/>
        <v>10.977325493188538</v>
      </c>
    </row>
    <row r="13" spans="1:24">
      <c r="B13" s="43">
        <v>56</v>
      </c>
      <c r="C13" s="38">
        <f t="shared" si="2"/>
        <v>14.003418803418803</v>
      </c>
      <c r="D13" s="32" t="s">
        <v>31</v>
      </c>
      <c r="E13" s="35"/>
      <c r="F13" s="66"/>
      <c r="G13" s="48">
        <v>4000</v>
      </c>
      <c r="H13" s="49">
        <f t="shared" si="0"/>
        <v>11.520281256866623</v>
      </c>
      <c r="I13" s="50">
        <f t="shared" si="0"/>
        <v>11.520281256866623</v>
      </c>
      <c r="J13" s="50">
        <f t="shared" si="0"/>
        <v>11.520281256866623</v>
      </c>
      <c r="K13" s="50">
        <f t="shared" si="0"/>
        <v>11.520281256866623</v>
      </c>
      <c r="L13" s="50">
        <f t="shared" si="0"/>
        <v>11.520281256866623</v>
      </c>
      <c r="M13" s="50">
        <f t="shared" si="0"/>
        <v>11.520281256866623</v>
      </c>
      <c r="N13" s="50">
        <f t="shared" si="0"/>
        <v>11.004447767753192</v>
      </c>
      <c r="O13" s="50">
        <f t="shared" si="0"/>
        <v>11.004447767753192</v>
      </c>
      <c r="P13" s="50">
        <f t="shared" si="0"/>
        <v>11.004447767753192</v>
      </c>
      <c r="Q13" s="50">
        <f t="shared" si="0"/>
        <v>11.004447767753192</v>
      </c>
      <c r="R13" s="50">
        <f t="shared" si="1"/>
        <v>11.004447767753192</v>
      </c>
      <c r="S13" s="50">
        <f t="shared" si="1"/>
        <v>10.458127665807998</v>
      </c>
      <c r="T13" s="50">
        <f t="shared" si="1"/>
        <v>10.458127665807998</v>
      </c>
      <c r="U13" s="50">
        <f t="shared" si="1"/>
        <v>10.458127665807998</v>
      </c>
      <c r="V13" s="50">
        <f t="shared" si="1"/>
        <v>10.458127665807998</v>
      </c>
      <c r="W13" s="50">
        <f t="shared" si="1"/>
        <v>10.458127665807998</v>
      </c>
      <c r="X13" s="51">
        <f t="shared" si="1"/>
        <v>10.458127665807998</v>
      </c>
    </row>
    <row r="14" spans="1:24">
      <c r="B14" s="43">
        <v>80</v>
      </c>
      <c r="C14" s="38">
        <f t="shared" si="2"/>
        <v>14.003418803418803</v>
      </c>
      <c r="D14" s="32" t="s">
        <v>31</v>
      </c>
      <c r="E14" s="35"/>
      <c r="F14" s="66"/>
      <c r="G14" s="48">
        <v>4800</v>
      </c>
      <c r="H14" s="49">
        <f t="shared" si="0"/>
        <v>11.520281256866623</v>
      </c>
      <c r="I14" s="50">
        <f t="shared" si="0"/>
        <v>11.520281256866623</v>
      </c>
      <c r="J14" s="50">
        <f t="shared" si="0"/>
        <v>11.520281256866623</v>
      </c>
      <c r="K14" s="50">
        <f t="shared" si="0"/>
        <v>11.520281256866623</v>
      </c>
      <c r="L14" s="50">
        <f t="shared" si="0"/>
        <v>11.520281256866623</v>
      </c>
      <c r="M14" s="50">
        <f t="shared" si="0"/>
        <v>11.520281256866623</v>
      </c>
      <c r="N14" s="50">
        <f t="shared" si="0"/>
        <v>11.004447767753192</v>
      </c>
      <c r="O14" s="50">
        <f t="shared" si="0"/>
        <v>11.004447767753192</v>
      </c>
      <c r="P14" s="50">
        <f t="shared" si="0"/>
        <v>11.004447767753192</v>
      </c>
      <c r="Q14" s="50">
        <f t="shared" si="0"/>
        <v>11.004447767753192</v>
      </c>
      <c r="R14" s="50">
        <f t="shared" si="1"/>
        <v>11.004447767753192</v>
      </c>
      <c r="S14" s="50">
        <f t="shared" si="1"/>
        <v>10.458127665807998</v>
      </c>
      <c r="T14" s="50">
        <f t="shared" si="1"/>
        <v>10.458127665807998</v>
      </c>
      <c r="U14" s="50">
        <f t="shared" si="1"/>
        <v>10.458127665807998</v>
      </c>
      <c r="V14" s="50">
        <f t="shared" si="1"/>
        <v>10.458127665807998</v>
      </c>
      <c r="W14" s="50">
        <f t="shared" si="1"/>
        <v>10.458127665807998</v>
      </c>
      <c r="X14" s="51">
        <f t="shared" si="1"/>
        <v>10.458127665807998</v>
      </c>
    </row>
    <row r="15" spans="1:24">
      <c r="B15" s="43">
        <v>104</v>
      </c>
      <c r="C15" s="38">
        <f t="shared" si="2"/>
        <v>13.320325203252033</v>
      </c>
      <c r="D15" s="32" t="s">
        <v>32</v>
      </c>
      <c r="E15" s="35"/>
      <c r="F15" s="66"/>
      <c r="G15" s="48">
        <v>5600</v>
      </c>
      <c r="H15" s="49">
        <f t="shared" si="0"/>
        <v>11.291401496796425</v>
      </c>
      <c r="I15" s="50">
        <f t="shared" si="0"/>
        <v>11.291401496796425</v>
      </c>
      <c r="J15" s="50">
        <f t="shared" si="0"/>
        <v>11.291401496796425</v>
      </c>
      <c r="K15" s="50">
        <f t="shared" si="0"/>
        <v>11.291401496796425</v>
      </c>
      <c r="L15" s="50">
        <f t="shared" si="0"/>
        <v>11.291401496796425</v>
      </c>
      <c r="M15" s="50">
        <f t="shared" si="0"/>
        <v>11.291401496796425</v>
      </c>
      <c r="N15" s="50">
        <f t="shared" si="0"/>
        <v>10.785816355148825</v>
      </c>
      <c r="O15" s="50">
        <f t="shared" si="0"/>
        <v>10.785816355148825</v>
      </c>
      <c r="P15" s="50">
        <f t="shared" si="0"/>
        <v>10.785816355148825</v>
      </c>
      <c r="Q15" s="50">
        <f t="shared" si="0"/>
        <v>10.785816355148825</v>
      </c>
      <c r="R15" s="50">
        <f t="shared" si="1"/>
        <v>10.785816355148825</v>
      </c>
      <c r="S15" s="50">
        <f t="shared" si="1"/>
        <v>10.250350294964131</v>
      </c>
      <c r="T15" s="50">
        <f t="shared" si="1"/>
        <v>10.250350294964131</v>
      </c>
      <c r="U15" s="50">
        <f t="shared" si="1"/>
        <v>10.250350294964131</v>
      </c>
      <c r="V15" s="50">
        <f t="shared" si="1"/>
        <v>10.250350294964131</v>
      </c>
      <c r="W15" s="50">
        <f t="shared" si="1"/>
        <v>10.250350294964131</v>
      </c>
      <c r="X15" s="51">
        <f t="shared" si="1"/>
        <v>10.250350294964131</v>
      </c>
    </row>
    <row r="16" spans="1:24" ht="15.75" thickBot="1">
      <c r="B16" s="43">
        <v>128</v>
      </c>
      <c r="C16" s="38">
        <f t="shared" si="2"/>
        <v>13.003174603174603</v>
      </c>
      <c r="D16" s="32" t="s">
        <v>30</v>
      </c>
      <c r="E16" s="35"/>
      <c r="F16" s="67"/>
      <c r="G16" s="52">
        <v>6400</v>
      </c>
      <c r="H16" s="53">
        <f t="shared" si="0"/>
        <v>11.071439129975715</v>
      </c>
      <c r="I16" s="54">
        <f t="shared" si="0"/>
        <v>11.071439129975715</v>
      </c>
      <c r="J16" s="54">
        <f t="shared" si="0"/>
        <v>11.071439129975715</v>
      </c>
      <c r="K16" s="54">
        <f t="shared" si="0"/>
        <v>11.071439129975715</v>
      </c>
      <c r="L16" s="54">
        <f t="shared" si="0"/>
        <v>11.071439129975715</v>
      </c>
      <c r="M16" s="54">
        <f t="shared" si="0"/>
        <v>11.071439129975715</v>
      </c>
      <c r="N16" s="54">
        <f t="shared" si="0"/>
        <v>10.575703049529041</v>
      </c>
      <c r="O16" s="54">
        <f t="shared" si="0"/>
        <v>10.575703049529041</v>
      </c>
      <c r="P16" s="54">
        <f t="shared" si="0"/>
        <v>10.575703049529041</v>
      </c>
      <c r="Q16" s="54">
        <f t="shared" si="0"/>
        <v>10.575703049529041</v>
      </c>
      <c r="R16" s="54">
        <f t="shared" si="1"/>
        <v>10.575703049529041</v>
      </c>
      <c r="S16" s="54">
        <f t="shared" si="1"/>
        <v>10.050668146360932</v>
      </c>
      <c r="T16" s="54">
        <f t="shared" si="1"/>
        <v>10.050668146360932</v>
      </c>
      <c r="U16" s="54">
        <f t="shared" si="1"/>
        <v>10.050668146360932</v>
      </c>
      <c r="V16" s="54">
        <f t="shared" si="1"/>
        <v>10.050668146360932</v>
      </c>
      <c r="W16" s="54">
        <f t="shared" si="1"/>
        <v>10.050668146360932</v>
      </c>
      <c r="X16" s="55">
        <f t="shared" si="1"/>
        <v>10.050668146360932</v>
      </c>
    </row>
    <row r="17" spans="2:24">
      <c r="B17" s="43">
        <v>152</v>
      </c>
      <c r="C17" s="38">
        <f t="shared" si="2"/>
        <v>13.003174603174603</v>
      </c>
      <c r="D17" s="32" t="s">
        <v>30</v>
      </c>
      <c r="E17" s="35"/>
      <c r="F17" s="35"/>
    </row>
    <row r="18" spans="2:24" ht="21">
      <c r="C18" s="60"/>
      <c r="D18" s="60"/>
      <c r="F18" s="68" t="s">
        <v>46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2:24">
      <c r="B19" s="56" t="s">
        <v>14</v>
      </c>
      <c r="C19" s="38"/>
      <c r="D19" s="34"/>
    </row>
    <row r="20" spans="2:24">
      <c r="B20" s="38" t="s">
        <v>17</v>
      </c>
      <c r="C20" s="38" t="s">
        <v>21</v>
      </c>
      <c r="D20" s="36" t="s">
        <v>9</v>
      </c>
      <c r="H20" s="4" t="s">
        <v>11</v>
      </c>
    </row>
    <row r="21" spans="2:24">
      <c r="B21" s="57">
        <v>0</v>
      </c>
      <c r="C21" s="58">
        <f>+HEX2DEC(D21)/128</f>
        <v>1</v>
      </c>
      <c r="D21" s="32" t="s">
        <v>20</v>
      </c>
      <c r="I21" s="11" t="s">
        <v>5</v>
      </c>
      <c r="J21" s="13">
        <v>2000</v>
      </c>
      <c r="L21" s="34"/>
    </row>
    <row r="22" spans="2:24">
      <c r="B22" s="57">
        <v>1.6</v>
      </c>
      <c r="C22" s="58">
        <f t="shared" ref="C22:C37" si="3">+HEX2DEC(D22)/128</f>
        <v>1</v>
      </c>
      <c r="D22" s="32" t="s">
        <v>20</v>
      </c>
      <c r="I22" s="11" t="s">
        <v>7</v>
      </c>
      <c r="J22" s="14">
        <v>5</v>
      </c>
      <c r="L22" s="34"/>
    </row>
    <row r="23" spans="2:24">
      <c r="B23" s="57">
        <v>3.2</v>
      </c>
      <c r="C23" s="58">
        <f t="shared" si="3"/>
        <v>1</v>
      </c>
      <c r="D23" s="32" t="s">
        <v>20</v>
      </c>
      <c r="I23" s="11" t="s">
        <v>3</v>
      </c>
      <c r="J23" s="14">
        <v>50</v>
      </c>
      <c r="L23" s="34"/>
    </row>
    <row r="24" spans="2:24">
      <c r="B24" s="57">
        <v>4.8</v>
      </c>
      <c r="C24" s="58">
        <f t="shared" si="3"/>
        <v>1</v>
      </c>
      <c r="D24" s="32" t="s">
        <v>20</v>
      </c>
      <c r="I24" s="11" t="s">
        <v>8</v>
      </c>
      <c r="J24" s="14">
        <v>104</v>
      </c>
      <c r="L24" s="34"/>
    </row>
    <row r="25" spans="2:24">
      <c r="B25" s="57">
        <v>6.4</v>
      </c>
      <c r="C25" s="58">
        <f t="shared" si="3"/>
        <v>1</v>
      </c>
      <c r="D25" s="32" t="s">
        <v>20</v>
      </c>
      <c r="I25" s="12"/>
      <c r="J25" s="16">
        <v>12.536470588235295</v>
      </c>
      <c r="L25" s="34"/>
    </row>
    <row r="26" spans="2:24">
      <c r="B26" s="57">
        <v>8</v>
      </c>
      <c r="C26" s="58">
        <f t="shared" si="3"/>
        <v>1</v>
      </c>
      <c r="D26" s="32" t="s">
        <v>20</v>
      </c>
      <c r="L26" s="34"/>
    </row>
    <row r="27" spans="2:24">
      <c r="B27" s="57">
        <v>9.6</v>
      </c>
      <c r="C27" s="58">
        <f t="shared" si="3"/>
        <v>1.046875</v>
      </c>
      <c r="D27" s="32" t="s">
        <v>33</v>
      </c>
      <c r="H27" s="4" t="s">
        <v>10</v>
      </c>
    </row>
    <row r="28" spans="2:24">
      <c r="B28" s="57">
        <v>11.2</v>
      </c>
      <c r="C28" s="58">
        <f t="shared" si="3"/>
        <v>1.046875</v>
      </c>
      <c r="D28" s="32" t="s">
        <v>33</v>
      </c>
    </row>
    <row r="29" spans="2:24">
      <c r="B29" s="57">
        <v>12.8</v>
      </c>
      <c r="C29" s="58">
        <f t="shared" si="3"/>
        <v>1.046875</v>
      </c>
      <c r="D29" s="32" t="s">
        <v>33</v>
      </c>
    </row>
    <row r="30" spans="2:24">
      <c r="B30" s="57">
        <v>14.4</v>
      </c>
      <c r="C30" s="58">
        <f t="shared" si="3"/>
        <v>1.046875</v>
      </c>
      <c r="D30" s="32" t="s">
        <v>33</v>
      </c>
    </row>
    <row r="31" spans="2:24">
      <c r="B31" s="57">
        <v>16</v>
      </c>
      <c r="C31" s="58">
        <f t="shared" si="3"/>
        <v>1.046875</v>
      </c>
      <c r="D31" s="32" t="s">
        <v>33</v>
      </c>
    </row>
    <row r="32" spans="2:24">
      <c r="B32" s="57">
        <v>17.600000000000001</v>
      </c>
      <c r="C32" s="58">
        <f t="shared" si="3"/>
        <v>1.1015625</v>
      </c>
      <c r="D32" s="32" t="s">
        <v>34</v>
      </c>
    </row>
    <row r="33" spans="2:7">
      <c r="B33" s="57">
        <v>19.2</v>
      </c>
      <c r="C33" s="58">
        <f t="shared" si="3"/>
        <v>1.1015625</v>
      </c>
      <c r="D33" s="32" t="s">
        <v>34</v>
      </c>
    </row>
    <row r="34" spans="2:7">
      <c r="B34" s="57">
        <v>20.8</v>
      </c>
      <c r="C34" s="58">
        <f t="shared" si="3"/>
        <v>1.1015625</v>
      </c>
      <c r="D34" s="32" t="s">
        <v>34</v>
      </c>
    </row>
    <row r="35" spans="2:7">
      <c r="B35" s="57">
        <v>22.4</v>
      </c>
      <c r="C35" s="58">
        <f t="shared" si="3"/>
        <v>1.1015625</v>
      </c>
      <c r="D35" s="32" t="s">
        <v>34</v>
      </c>
    </row>
    <row r="36" spans="2:7">
      <c r="B36" s="57">
        <v>24</v>
      </c>
      <c r="C36" s="58">
        <f t="shared" si="3"/>
        <v>1.1015625</v>
      </c>
      <c r="D36" s="32" t="s">
        <v>34</v>
      </c>
    </row>
    <row r="37" spans="2:7">
      <c r="B37" s="57">
        <v>25.6</v>
      </c>
      <c r="C37" s="58">
        <f t="shared" si="3"/>
        <v>1.1015625</v>
      </c>
      <c r="D37" s="32" t="s">
        <v>34</v>
      </c>
    </row>
    <row r="38" spans="2:7">
      <c r="C38" s="60"/>
      <c r="D38" s="60"/>
    </row>
    <row r="39" spans="2:7">
      <c r="B39" s="56" t="s">
        <v>13</v>
      </c>
      <c r="C39" s="38"/>
      <c r="D39" s="34"/>
    </row>
    <row r="40" spans="2:7">
      <c r="B40" s="38" t="s">
        <v>19</v>
      </c>
      <c r="C40" s="38" t="s">
        <v>21</v>
      </c>
      <c r="D40" s="36" t="s">
        <v>9</v>
      </c>
    </row>
    <row r="41" spans="2:7">
      <c r="B41" s="43">
        <v>800</v>
      </c>
      <c r="C41" s="58">
        <f t="shared" ref="C41:C48" si="4">+HEX2DEC(D41)/128</f>
        <v>1</v>
      </c>
      <c r="D41" s="32" t="s">
        <v>20</v>
      </c>
    </row>
    <row r="42" spans="2:7">
      <c r="B42" s="43">
        <v>1600</v>
      </c>
      <c r="C42" s="58">
        <f t="shared" si="4"/>
        <v>1</v>
      </c>
      <c r="D42" s="32" t="s">
        <v>20</v>
      </c>
    </row>
    <row r="43" spans="2:7">
      <c r="B43" s="43">
        <v>2400</v>
      </c>
      <c r="C43" s="58">
        <f t="shared" si="4"/>
        <v>1.046875</v>
      </c>
      <c r="D43" s="32" t="s">
        <v>33</v>
      </c>
    </row>
    <row r="44" spans="2:7">
      <c r="B44" s="43">
        <v>3200</v>
      </c>
      <c r="C44" s="58">
        <f t="shared" si="4"/>
        <v>1.046875</v>
      </c>
      <c r="D44" s="32" t="s">
        <v>33</v>
      </c>
    </row>
    <row r="45" spans="2:7">
      <c r="B45" s="43">
        <v>4000</v>
      </c>
      <c r="C45" s="58">
        <f t="shared" si="4"/>
        <v>1.1015625</v>
      </c>
      <c r="D45" s="32" t="s">
        <v>34</v>
      </c>
    </row>
    <row r="46" spans="2:7">
      <c r="B46" s="43">
        <v>4800</v>
      </c>
      <c r="C46" s="58">
        <f t="shared" si="4"/>
        <v>1.1015625</v>
      </c>
      <c r="D46" s="32" t="s">
        <v>34</v>
      </c>
    </row>
    <row r="47" spans="2:7">
      <c r="B47" s="43">
        <v>5600</v>
      </c>
      <c r="C47" s="58">
        <f t="shared" si="4"/>
        <v>1.125</v>
      </c>
      <c r="D47" s="32" t="s">
        <v>35</v>
      </c>
    </row>
    <row r="48" spans="2:7">
      <c r="B48" s="43">
        <v>6400</v>
      </c>
      <c r="C48" s="58">
        <f t="shared" si="4"/>
        <v>1.1484375</v>
      </c>
      <c r="D48" s="32" t="s">
        <v>36</v>
      </c>
      <c r="G48" t="s">
        <v>43</v>
      </c>
    </row>
    <row r="49" spans="2:4">
      <c r="C49" s="60"/>
      <c r="D49" s="60"/>
    </row>
    <row r="50" spans="2:4">
      <c r="B50" s="38" t="s">
        <v>12</v>
      </c>
      <c r="C50" s="38"/>
      <c r="D50" s="34"/>
    </row>
    <row r="51" spans="2:4">
      <c r="B51" s="38" t="s">
        <v>23</v>
      </c>
      <c r="C51" s="38" t="s">
        <v>21</v>
      </c>
      <c r="D51" s="36" t="s">
        <v>9</v>
      </c>
    </row>
    <row r="52" spans="2:4">
      <c r="B52" s="59">
        <v>0</v>
      </c>
      <c r="C52" s="58">
        <f t="shared" ref="C52:C60" si="5">+HEX2DEC(D52)/128</f>
        <v>0</v>
      </c>
      <c r="D52" s="32" t="s">
        <v>28</v>
      </c>
    </row>
    <row r="53" spans="2:4">
      <c r="B53" s="59">
        <v>12.5</v>
      </c>
      <c r="C53" s="58">
        <f t="shared" si="5"/>
        <v>0</v>
      </c>
      <c r="D53" s="32" t="s">
        <v>28</v>
      </c>
    </row>
    <row r="54" spans="2:4">
      <c r="B54" s="57">
        <v>25</v>
      </c>
      <c r="C54" s="58">
        <f t="shared" si="5"/>
        <v>0</v>
      </c>
      <c r="D54" s="32" t="s">
        <v>28</v>
      </c>
    </row>
    <row r="55" spans="2:4">
      <c r="B55" s="59">
        <v>37.5</v>
      </c>
      <c r="C55" s="58">
        <f t="shared" si="5"/>
        <v>3.125E-2</v>
      </c>
      <c r="D55" s="32" t="s">
        <v>37</v>
      </c>
    </row>
    <row r="56" spans="2:4">
      <c r="B56" s="57">
        <v>50</v>
      </c>
      <c r="C56" s="58">
        <f t="shared" si="5"/>
        <v>3.90625E-2</v>
      </c>
      <c r="D56" s="32" t="s">
        <v>38</v>
      </c>
    </row>
    <row r="57" spans="2:4">
      <c r="B57" s="59">
        <v>62.5</v>
      </c>
      <c r="C57" s="58">
        <f t="shared" si="5"/>
        <v>4.6875E-2</v>
      </c>
      <c r="D57" s="32" t="s">
        <v>39</v>
      </c>
    </row>
    <row r="58" spans="2:4">
      <c r="B58" s="57">
        <v>75</v>
      </c>
      <c r="C58" s="58">
        <f t="shared" si="5"/>
        <v>5.46875E-2</v>
      </c>
      <c r="D58" s="32" t="s">
        <v>40</v>
      </c>
    </row>
    <row r="59" spans="2:4">
      <c r="B59" s="59">
        <v>87.5</v>
      </c>
      <c r="C59" s="58">
        <f t="shared" si="5"/>
        <v>5.46875E-2</v>
      </c>
      <c r="D59" s="32" t="s">
        <v>40</v>
      </c>
    </row>
    <row r="60" spans="2:4">
      <c r="B60" s="57">
        <v>100</v>
      </c>
      <c r="C60" s="58">
        <f t="shared" si="5"/>
        <v>5.46875E-2</v>
      </c>
      <c r="D60" s="32" t="s">
        <v>40</v>
      </c>
    </row>
  </sheetData>
  <mergeCells count="10">
    <mergeCell ref="C38:D38"/>
    <mergeCell ref="C49:D49"/>
    <mergeCell ref="H7:X7"/>
    <mergeCell ref="F9:F16"/>
    <mergeCell ref="F18:X18"/>
    <mergeCell ref="C4:D4"/>
    <mergeCell ref="C3:D3"/>
    <mergeCell ref="C6:D6"/>
    <mergeCell ref="A1:X1"/>
    <mergeCell ref="C18:D18"/>
  </mergeCells>
  <conditionalFormatting sqref="B52:B60">
    <cfRule type="cellIs" dxfId="1" priority="2" operator="equal">
      <formula>$G$5</formula>
    </cfRule>
  </conditionalFormatting>
  <conditionalFormatting sqref="B9:B17">
    <cfRule type="cellIs" dxfId="0" priority="1" operator="equal">
      <formula>$G$6</formula>
    </cfRule>
  </conditionalFormatting>
  <dataValidations count="6">
    <dataValidation type="decimal" showInputMessage="1" showErrorMessage="1" sqref="J21">
      <formula1>B41</formula1>
      <formula2>B48</formula2>
    </dataValidation>
    <dataValidation type="decimal" showInputMessage="1" showErrorMessage="1" sqref="J22">
      <formula1>B21</formula1>
      <formula2>B37</formula2>
    </dataValidation>
    <dataValidation type="decimal" showInputMessage="1" showErrorMessage="1" sqref="J23">
      <formula1>B52</formula1>
      <formula2>B60</formula2>
    </dataValidation>
    <dataValidation type="decimal" showInputMessage="1" showErrorMessage="1" sqref="J24">
      <formula1>B9</formula1>
      <formula2>B17</formula2>
    </dataValidation>
    <dataValidation type="list" allowBlank="1" showInputMessage="1" showErrorMessage="1" sqref="G5">
      <formula1>$B$52:$B$60</formula1>
    </dataValidation>
    <dataValidation type="list" allowBlank="1" showInputMessage="1" showErrorMessage="1" sqref="G6">
      <formula1>$B$9:$B$17</formula1>
    </dataValidation>
  </dataValidations>
  <pageMargins left="0.19685039370078741" right="0.19685039370078741" top="0.19685039370078741" bottom="0.19685039370078741" header="0" footer="0"/>
  <pageSetup paperSize="9" scale="63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37"/>
  <sheetViews>
    <sheetView topLeftCell="A13" workbookViewId="0">
      <selection activeCell="G37" sqref="G37"/>
    </sheetView>
  </sheetViews>
  <sheetFormatPr defaultRowHeight="15"/>
  <cols>
    <col min="7" max="7" width="3.7109375" bestFit="1" customWidth="1"/>
    <col min="8" max="8" width="5" bestFit="1" customWidth="1"/>
    <col min="9" max="17" width="6.7109375" customWidth="1"/>
  </cols>
  <sheetData>
    <row r="1" spans="1:24" ht="36">
      <c r="A1" s="61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29"/>
      <c r="S1" s="29"/>
      <c r="T1" s="29"/>
      <c r="U1" s="29"/>
      <c r="V1" s="29"/>
      <c r="W1" s="29"/>
      <c r="X1" s="29"/>
    </row>
    <row r="2" spans="1:24">
      <c r="A2" s="31" t="s">
        <v>29</v>
      </c>
    </row>
    <row r="3" spans="1:24">
      <c r="A3" s="9" t="s">
        <v>6</v>
      </c>
    </row>
    <row r="4" spans="1:24" ht="15.75" thickBot="1">
      <c r="A4" s="31"/>
    </row>
    <row r="5" spans="1:24">
      <c r="B5" s="4" t="s">
        <v>24</v>
      </c>
      <c r="I5" s="62" t="s">
        <v>4</v>
      </c>
      <c r="J5" s="63"/>
      <c r="K5" s="63"/>
      <c r="L5" s="63"/>
      <c r="M5" s="63"/>
      <c r="N5" s="63"/>
      <c r="O5" s="63"/>
      <c r="P5" s="63"/>
      <c r="Q5" s="64"/>
    </row>
    <row r="6" spans="1:24" ht="15.75" thickBot="1">
      <c r="B6" s="1" t="s">
        <v>0</v>
      </c>
      <c r="C6" s="1" t="s">
        <v>21</v>
      </c>
      <c r="D6" s="1" t="s">
        <v>22</v>
      </c>
      <c r="I6" s="17">
        <v>0</v>
      </c>
      <c r="J6" s="18">
        <v>3.2</v>
      </c>
      <c r="K6" s="18">
        <v>6.4</v>
      </c>
      <c r="L6" s="18">
        <v>9.6</v>
      </c>
      <c r="M6" s="18">
        <v>12.8</v>
      </c>
      <c r="N6" s="18">
        <v>16</v>
      </c>
      <c r="O6" s="18">
        <v>19.2</v>
      </c>
      <c r="P6" s="18">
        <v>22.4</v>
      </c>
      <c r="Q6" s="19">
        <v>25.6</v>
      </c>
    </row>
    <row r="7" spans="1:24">
      <c r="B7" s="8">
        <v>0</v>
      </c>
      <c r="C7" s="10">
        <f>+HEX2DEC(D7)*90/256 - 35.15625</f>
        <v>0</v>
      </c>
      <c r="D7" s="32" t="s">
        <v>16</v>
      </c>
      <c r="E7" s="1"/>
      <c r="F7" s="1"/>
      <c r="G7" s="69" t="s">
        <v>5</v>
      </c>
      <c r="H7" s="5">
        <v>800</v>
      </c>
      <c r="I7" s="21">
        <f t="shared" ref="I7:I14" si="0">IF($C$7&gt;=0,+VLOOKUP(I$6,$B$7:$C$15,2,FALSE)*VLOOKUP($H$7:$H$14,$B$19:$C$26,2,FALSE),+VLOOKUP(I$6,$B$7:$C$15,2,FALSE)*VLOOKUP($H$7:$H$14,$B$30:$C$37,2,FALSE))</f>
        <v>0</v>
      </c>
      <c r="J7" s="22">
        <f t="shared" ref="J7:J14" si="1">IF($C$8&gt;=0,+VLOOKUP(J$6,$B$7:$C$15,2,FALSE)*VLOOKUP($H$7:$H$14,$B$19:$C$26,2,FALSE),+VLOOKUP(J$6,$B$7:$C$15,2,FALSE)*VLOOKUP($H$7:$H$14,$B$30:$C$37,2,FALSE))</f>
        <v>0</v>
      </c>
      <c r="K7" s="22">
        <f t="shared" ref="K7:K14" si="2">IF($C$9&gt;=0,+VLOOKUP(K$6,$B$7:$C$15,2,FALSE)*VLOOKUP($H$7:$H$14,$B$19:$C$26,2,FALSE),+VLOOKUP(K$6,$B$7:$C$15,2,FALSE)*VLOOKUP($H$7:$H$14,$B$30:$C$37,2,FALSE))</f>
        <v>0</v>
      </c>
      <c r="L7" s="22">
        <f t="shared" ref="L7:L14" si="3">IF($C$10&gt;=0,+VLOOKUP(L$6,$B$7:$C$15,2,FALSE)*VLOOKUP($H$7:$H$14,$B$19:$C$26,2,FALSE),+VLOOKUP(L$6,$B$7:$C$15,2,FALSE)*VLOOKUP($H$7:$H$14,$B$30:$C$37,2,FALSE))</f>
        <v>0</v>
      </c>
      <c r="M7" s="22">
        <f t="shared" ref="M7:M14" si="4">IF($C$11&gt;=0,+VLOOKUP(M$6,$B$7:$C$15,2,FALSE)*VLOOKUP($H$7:$H$14,$B$19:$C$26,2,FALSE),+VLOOKUP(M$6,$B$7:$C$15,2,FALSE)*VLOOKUP($H$7:$H$14,$B$30:$C$37,2,FALSE))</f>
        <v>0</v>
      </c>
      <c r="N7" s="22">
        <f t="shared" ref="N7:N14" si="5">IF($C$12&gt;=0,+VLOOKUP(N$6,$B$7:$C$15,2,FALSE)*VLOOKUP($H$7:$H$14,$B$19:$C$26,2,FALSE),+VLOOKUP(N$6,$B$7:$C$15,2,FALSE)*VLOOKUP($H$7:$H$14,$B$30:$C$37,2,FALSE))</f>
        <v>0</v>
      </c>
      <c r="O7" s="22">
        <f t="shared" ref="O7:O14" si="6">IF($C$13&gt;=0,+VLOOKUP(O$6,$B$7:$C$15,2,FALSE)*VLOOKUP($H$7:$H$14,$B$19:$C$26,2,FALSE),+VLOOKUP(O$6,$B$7:$C$15,2,FALSE)*VLOOKUP($H$7:$H$14,$B$30:$C$37,2,FALSE))</f>
        <v>0</v>
      </c>
      <c r="P7" s="22">
        <f t="shared" ref="P7:P14" si="7">IF($C$14&gt;=0,+VLOOKUP(P$6,$B$7:$C$15,2,FALSE)*VLOOKUP($H$7:$H$14,$B$19:$C$26,2,FALSE),+VLOOKUP(P$6,$B$7:$C$15,2,FALSE)*VLOOKUP($H$7:$H$14,$B$30:$C$37,2,FALSE))</f>
        <v>0</v>
      </c>
      <c r="Q7" s="23">
        <f t="shared" ref="Q7:Q14" si="8">IF($C$15&gt;=0,+VLOOKUP(Q$6,$B$7:$C$15,2,FALSE)*VLOOKUP($H$7:$H$14,$B$19:$C$26,2,FALSE),+VLOOKUP(Q$6,$B$7:$C$15,2,FALSE)*VLOOKUP($H$7:$H$14,$B$30:$C$37,2,FALSE))</f>
        <v>0.87890625</v>
      </c>
    </row>
    <row r="8" spans="1:24">
      <c r="B8" s="8">
        <v>3.2</v>
      </c>
      <c r="C8" s="10">
        <f t="shared" ref="C8:C15" si="9">+HEX2DEC(D8)*90/256 - 35.15625</f>
        <v>0</v>
      </c>
      <c r="D8" s="32" t="s">
        <v>16</v>
      </c>
      <c r="E8" s="1"/>
      <c r="F8" s="1"/>
      <c r="G8" s="70"/>
      <c r="H8" s="6">
        <v>1600</v>
      </c>
      <c r="I8" s="24">
        <f t="shared" si="0"/>
        <v>0</v>
      </c>
      <c r="J8" s="20">
        <f t="shared" si="1"/>
        <v>0</v>
      </c>
      <c r="K8" s="20">
        <f t="shared" si="2"/>
        <v>0</v>
      </c>
      <c r="L8" s="20">
        <f t="shared" si="3"/>
        <v>0</v>
      </c>
      <c r="M8" s="20">
        <f t="shared" si="4"/>
        <v>0</v>
      </c>
      <c r="N8" s="20">
        <f t="shared" si="5"/>
        <v>0</v>
      </c>
      <c r="O8" s="20">
        <f t="shared" si="6"/>
        <v>0</v>
      </c>
      <c r="P8" s="20">
        <f t="shared" si="7"/>
        <v>0</v>
      </c>
      <c r="Q8" s="25">
        <f t="shared" si="8"/>
        <v>0.87890625</v>
      </c>
    </row>
    <row r="9" spans="1:24">
      <c r="B9" s="8">
        <v>6.4</v>
      </c>
      <c r="C9" s="10">
        <f t="shared" si="9"/>
        <v>0</v>
      </c>
      <c r="D9" s="32" t="s">
        <v>16</v>
      </c>
      <c r="E9" s="1"/>
      <c r="F9" s="1"/>
      <c r="G9" s="70"/>
      <c r="H9" s="6">
        <v>2400</v>
      </c>
      <c r="I9" s="24">
        <f t="shared" si="0"/>
        <v>0</v>
      </c>
      <c r="J9" s="20">
        <f t="shared" si="1"/>
        <v>0</v>
      </c>
      <c r="K9" s="20">
        <f t="shared" si="2"/>
        <v>0</v>
      </c>
      <c r="L9" s="20">
        <f t="shared" si="3"/>
        <v>0</v>
      </c>
      <c r="M9" s="20">
        <f t="shared" si="4"/>
        <v>0</v>
      </c>
      <c r="N9" s="20">
        <f t="shared" si="5"/>
        <v>0</v>
      </c>
      <c r="O9" s="20">
        <f t="shared" si="6"/>
        <v>0</v>
      </c>
      <c r="P9" s="20">
        <f t="shared" si="7"/>
        <v>0</v>
      </c>
      <c r="Q9" s="25">
        <f t="shared" si="8"/>
        <v>1.7578125</v>
      </c>
    </row>
    <row r="10" spans="1:24">
      <c r="B10" s="8">
        <v>9.6</v>
      </c>
      <c r="C10" s="10">
        <f t="shared" si="9"/>
        <v>0</v>
      </c>
      <c r="D10" s="32" t="s">
        <v>16</v>
      </c>
      <c r="E10" s="1"/>
      <c r="F10" s="1"/>
      <c r="G10" s="70"/>
      <c r="H10" s="6">
        <v>3200</v>
      </c>
      <c r="I10" s="24">
        <f t="shared" si="0"/>
        <v>0</v>
      </c>
      <c r="J10" s="20">
        <f t="shared" si="1"/>
        <v>0</v>
      </c>
      <c r="K10" s="20">
        <f t="shared" si="2"/>
        <v>0</v>
      </c>
      <c r="L10" s="20">
        <f t="shared" si="3"/>
        <v>0</v>
      </c>
      <c r="M10" s="20">
        <f t="shared" si="4"/>
        <v>0</v>
      </c>
      <c r="N10" s="20">
        <f t="shared" si="5"/>
        <v>0</v>
      </c>
      <c r="O10" s="20">
        <f t="shared" si="6"/>
        <v>0</v>
      </c>
      <c r="P10" s="20">
        <f t="shared" si="7"/>
        <v>0</v>
      </c>
      <c r="Q10" s="25">
        <f t="shared" si="8"/>
        <v>1.7578125</v>
      </c>
    </row>
    <row r="11" spans="1:24">
      <c r="B11" s="8">
        <v>12.8</v>
      </c>
      <c r="C11" s="10">
        <f t="shared" si="9"/>
        <v>0</v>
      </c>
      <c r="D11" s="32" t="s">
        <v>16</v>
      </c>
      <c r="E11" s="1"/>
      <c r="F11" s="1"/>
      <c r="G11" s="70"/>
      <c r="H11" s="6">
        <v>4000</v>
      </c>
      <c r="I11" s="24">
        <f t="shared" si="0"/>
        <v>0</v>
      </c>
      <c r="J11" s="20">
        <f t="shared" si="1"/>
        <v>0</v>
      </c>
      <c r="K11" s="20">
        <f t="shared" si="2"/>
        <v>0</v>
      </c>
      <c r="L11" s="20">
        <f t="shared" si="3"/>
        <v>0</v>
      </c>
      <c r="M11" s="20">
        <f t="shared" si="4"/>
        <v>0</v>
      </c>
      <c r="N11" s="20">
        <f t="shared" si="5"/>
        <v>0</v>
      </c>
      <c r="O11" s="20">
        <f t="shared" si="6"/>
        <v>0</v>
      </c>
      <c r="P11" s="20">
        <f t="shared" si="7"/>
        <v>0</v>
      </c>
      <c r="Q11" s="25">
        <f t="shared" si="8"/>
        <v>1.7578125</v>
      </c>
    </row>
    <row r="12" spans="1:24">
      <c r="B12" s="8">
        <v>16</v>
      </c>
      <c r="C12" s="10">
        <f t="shared" si="9"/>
        <v>0</v>
      </c>
      <c r="D12" s="32" t="s">
        <v>16</v>
      </c>
      <c r="E12" s="1"/>
      <c r="F12" s="1"/>
      <c r="G12" s="70"/>
      <c r="H12" s="6">
        <v>4800</v>
      </c>
      <c r="I12" s="24">
        <f t="shared" si="0"/>
        <v>0</v>
      </c>
      <c r="J12" s="20">
        <f t="shared" si="1"/>
        <v>0</v>
      </c>
      <c r="K12" s="20">
        <f t="shared" si="2"/>
        <v>0</v>
      </c>
      <c r="L12" s="20">
        <f t="shared" si="3"/>
        <v>0</v>
      </c>
      <c r="M12" s="20">
        <f t="shared" si="4"/>
        <v>0</v>
      </c>
      <c r="N12" s="20">
        <f t="shared" si="5"/>
        <v>0</v>
      </c>
      <c r="O12" s="20">
        <f t="shared" si="6"/>
        <v>0</v>
      </c>
      <c r="P12" s="20">
        <f t="shared" si="7"/>
        <v>0</v>
      </c>
      <c r="Q12" s="25">
        <f t="shared" si="8"/>
        <v>0</v>
      </c>
    </row>
    <row r="13" spans="1:24">
      <c r="B13" s="8">
        <v>19.2</v>
      </c>
      <c r="C13" s="10">
        <f t="shared" si="9"/>
        <v>0</v>
      </c>
      <c r="D13" s="32" t="s">
        <v>16</v>
      </c>
      <c r="E13" s="1"/>
      <c r="F13" s="1"/>
      <c r="G13" s="70"/>
      <c r="H13" s="6">
        <v>5600</v>
      </c>
      <c r="I13" s="24">
        <f t="shared" si="0"/>
        <v>0</v>
      </c>
      <c r="J13" s="20">
        <f t="shared" si="1"/>
        <v>0</v>
      </c>
      <c r="K13" s="20">
        <f t="shared" si="2"/>
        <v>0</v>
      </c>
      <c r="L13" s="20">
        <f t="shared" si="3"/>
        <v>0</v>
      </c>
      <c r="M13" s="20">
        <f t="shared" si="4"/>
        <v>0</v>
      </c>
      <c r="N13" s="20">
        <f t="shared" si="5"/>
        <v>0</v>
      </c>
      <c r="O13" s="20">
        <f t="shared" si="6"/>
        <v>0</v>
      </c>
      <c r="P13" s="20">
        <f t="shared" si="7"/>
        <v>0</v>
      </c>
      <c r="Q13" s="25">
        <f t="shared" si="8"/>
        <v>0</v>
      </c>
    </row>
    <row r="14" spans="1:24" ht="15.75" thickBot="1">
      <c r="B14" s="8">
        <v>22.4</v>
      </c>
      <c r="C14" s="10">
        <f t="shared" si="9"/>
        <v>0</v>
      </c>
      <c r="D14" s="32" t="s">
        <v>16</v>
      </c>
      <c r="E14" s="1"/>
      <c r="F14" s="1"/>
      <c r="G14" s="71"/>
      <c r="H14" s="7">
        <v>6400</v>
      </c>
      <c r="I14" s="26">
        <f t="shared" si="0"/>
        <v>0</v>
      </c>
      <c r="J14" s="27">
        <f t="shared" si="1"/>
        <v>0</v>
      </c>
      <c r="K14" s="27">
        <f t="shared" si="2"/>
        <v>0</v>
      </c>
      <c r="L14" s="27">
        <f t="shared" si="3"/>
        <v>0</v>
      </c>
      <c r="M14" s="27">
        <f t="shared" si="4"/>
        <v>0</v>
      </c>
      <c r="N14" s="27">
        <f t="shared" si="5"/>
        <v>0</v>
      </c>
      <c r="O14" s="27">
        <f t="shared" si="6"/>
        <v>0</v>
      </c>
      <c r="P14" s="27">
        <f t="shared" si="7"/>
        <v>0</v>
      </c>
      <c r="Q14" s="28">
        <f t="shared" si="8"/>
        <v>0</v>
      </c>
    </row>
    <row r="15" spans="1:24">
      <c r="B15" s="8">
        <v>25.6</v>
      </c>
      <c r="C15" s="10">
        <f t="shared" si="9"/>
        <v>7.03125</v>
      </c>
      <c r="D15" s="32" t="s">
        <v>25</v>
      </c>
      <c r="E15" s="1"/>
      <c r="F15" s="1"/>
    </row>
    <row r="17" spans="2:6">
      <c r="B17" s="4" t="s">
        <v>41</v>
      </c>
    </row>
    <row r="18" spans="2:6">
      <c r="B18" s="1" t="s">
        <v>1</v>
      </c>
      <c r="C18" s="1" t="s">
        <v>21</v>
      </c>
      <c r="D18" s="1" t="s">
        <v>22</v>
      </c>
    </row>
    <row r="19" spans="2:6">
      <c r="B19" s="1">
        <v>800</v>
      </c>
      <c r="C19" s="15">
        <f>+HEX2DEC(D19)/256</f>
        <v>0.125</v>
      </c>
      <c r="D19" s="32" t="s">
        <v>26</v>
      </c>
      <c r="E19" s="1"/>
      <c r="F19" s="1"/>
    </row>
    <row r="20" spans="2:6">
      <c r="B20" s="1">
        <v>1600</v>
      </c>
      <c r="C20" s="15">
        <f t="shared" ref="C20:C26" si="10">+HEX2DEC(D20)/256</f>
        <v>0.125</v>
      </c>
      <c r="D20" s="32" t="s">
        <v>26</v>
      </c>
      <c r="E20" s="1"/>
      <c r="F20" s="1"/>
    </row>
    <row r="21" spans="2:6">
      <c r="B21" s="1">
        <v>2400</v>
      </c>
      <c r="C21" s="15">
        <f t="shared" si="10"/>
        <v>0.25</v>
      </c>
      <c r="D21" s="32" t="s">
        <v>27</v>
      </c>
      <c r="E21" s="1"/>
      <c r="F21" s="1"/>
    </row>
    <row r="22" spans="2:6">
      <c r="B22" s="1">
        <v>3200</v>
      </c>
      <c r="C22" s="15">
        <f t="shared" si="10"/>
        <v>0.25</v>
      </c>
      <c r="D22" s="32" t="s">
        <v>27</v>
      </c>
      <c r="E22" s="1"/>
      <c r="F22" s="1"/>
    </row>
    <row r="23" spans="2:6">
      <c r="B23" s="1">
        <v>4000</v>
      </c>
      <c r="C23" s="15">
        <f t="shared" si="10"/>
        <v>0.25</v>
      </c>
      <c r="D23" s="32" t="s">
        <v>27</v>
      </c>
      <c r="E23" s="1"/>
      <c r="F23" s="1"/>
    </row>
    <row r="24" spans="2:6">
      <c r="B24" s="1">
        <v>4800</v>
      </c>
      <c r="C24" s="15">
        <f t="shared" si="10"/>
        <v>0</v>
      </c>
      <c r="D24" s="32" t="s">
        <v>28</v>
      </c>
      <c r="E24" s="1"/>
      <c r="F24" s="1"/>
    </row>
    <row r="25" spans="2:6">
      <c r="B25" s="1">
        <v>5600</v>
      </c>
      <c r="C25" s="15">
        <f t="shared" si="10"/>
        <v>0</v>
      </c>
      <c r="D25" s="32" t="s">
        <v>28</v>
      </c>
      <c r="E25" s="1"/>
      <c r="F25" s="1"/>
    </row>
    <row r="26" spans="2:6">
      <c r="B26" s="1">
        <v>6400</v>
      </c>
      <c r="C26" s="15">
        <f t="shared" si="10"/>
        <v>0</v>
      </c>
      <c r="D26" s="32" t="s">
        <v>28</v>
      </c>
      <c r="E26" s="1"/>
      <c r="F26" s="1"/>
    </row>
    <row r="28" spans="2:6">
      <c r="B28" s="4" t="s">
        <v>42</v>
      </c>
    </row>
    <row r="29" spans="2:6">
      <c r="B29" s="1" t="s">
        <v>1</v>
      </c>
      <c r="C29" s="1" t="s">
        <v>21</v>
      </c>
      <c r="D29" s="1" t="s">
        <v>22</v>
      </c>
    </row>
    <row r="30" spans="2:6">
      <c r="B30" s="1">
        <v>800</v>
      </c>
      <c r="C30" s="15">
        <f>+HEX2DEC(D30)/256</f>
        <v>0</v>
      </c>
      <c r="D30" s="32" t="s">
        <v>28</v>
      </c>
    </row>
    <row r="31" spans="2:6">
      <c r="B31" s="1">
        <v>1600</v>
      </c>
      <c r="C31" s="15">
        <f t="shared" ref="C31:C37" si="11">+HEX2DEC(D31)/256</f>
        <v>0</v>
      </c>
      <c r="D31" s="32" t="s">
        <v>28</v>
      </c>
    </row>
    <row r="32" spans="2:6">
      <c r="B32" s="1">
        <v>2400</v>
      </c>
      <c r="C32" s="15">
        <f t="shared" si="11"/>
        <v>0</v>
      </c>
      <c r="D32" s="32" t="s">
        <v>28</v>
      </c>
    </row>
    <row r="33" spans="2:7">
      <c r="B33" s="1">
        <v>3200</v>
      </c>
      <c r="C33" s="15">
        <f t="shared" si="11"/>
        <v>0</v>
      </c>
      <c r="D33" s="32" t="s">
        <v>28</v>
      </c>
    </row>
    <row r="34" spans="2:7">
      <c r="B34" s="1">
        <v>4000</v>
      </c>
      <c r="C34" s="15">
        <f t="shared" si="11"/>
        <v>0</v>
      </c>
      <c r="D34" s="32" t="s">
        <v>28</v>
      </c>
    </row>
    <row r="35" spans="2:7">
      <c r="B35" s="1">
        <v>4800</v>
      </c>
      <c r="C35" s="15">
        <f t="shared" si="11"/>
        <v>0</v>
      </c>
      <c r="D35" s="32" t="s">
        <v>28</v>
      </c>
    </row>
    <row r="36" spans="2:7">
      <c r="B36" s="1">
        <v>5600</v>
      </c>
      <c r="C36" s="15">
        <f t="shared" si="11"/>
        <v>0</v>
      </c>
      <c r="D36" s="32" t="s">
        <v>28</v>
      </c>
    </row>
    <row r="37" spans="2:7">
      <c r="B37" s="1">
        <v>6400</v>
      </c>
      <c r="C37" s="15">
        <f t="shared" si="11"/>
        <v>0</v>
      </c>
      <c r="D37" s="32" t="s">
        <v>28</v>
      </c>
      <c r="G37" t="s">
        <v>43</v>
      </c>
    </row>
  </sheetData>
  <mergeCells count="3">
    <mergeCell ref="G7:G14"/>
    <mergeCell ref="I5:Q5"/>
    <mergeCell ref="A1:Q1"/>
  </mergeCells>
  <pageMargins left="0.19685039370078741" right="0.19685039370078741" top="0.39370078740157483" bottom="0.19685039370078741" header="0" footer="0"/>
  <pageSetup paperSize="9" scale="9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 AFR</vt:lpstr>
      <vt:lpstr>PE Spark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www.delcohacking.net</dc:description>
  <cp:lastModifiedBy>Greg</cp:lastModifiedBy>
  <cp:lastPrinted>2010-03-01T23:45:31Z</cp:lastPrinted>
  <dcterms:created xsi:type="dcterms:W3CDTF">2010-02-15T01:26:20Z</dcterms:created>
  <dcterms:modified xsi:type="dcterms:W3CDTF">2010-03-10T00:56:35Z</dcterms:modified>
</cp:coreProperties>
</file>